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Ejerc 1" sheetId="1" r:id="rId1"/>
    <sheet name="Ejerc 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5" i="2"/>
  <c r="K19"/>
  <c r="C14" i="3"/>
  <c r="K13"/>
  <c r="K12"/>
  <c r="K11"/>
  <c r="K19" s="1"/>
  <c r="C11"/>
  <c r="B10"/>
  <c r="C7"/>
  <c r="B7"/>
  <c r="D7" s="1"/>
  <c r="K6"/>
  <c r="C6"/>
  <c r="B6"/>
  <c r="D6" s="1"/>
  <c r="K5"/>
  <c r="J5"/>
  <c r="B11" s="1"/>
  <c r="C5"/>
  <c r="C8" s="1"/>
  <c r="B5"/>
  <c r="D5" s="1"/>
  <c r="K4"/>
  <c r="C10" s="1"/>
  <c r="J4"/>
  <c r="D4"/>
  <c r="H21" i="2"/>
  <c r="K13"/>
  <c r="H18"/>
  <c r="H14"/>
  <c r="D18"/>
  <c r="D16"/>
  <c r="D15"/>
  <c r="D14"/>
  <c r="C18"/>
  <c r="C16"/>
  <c r="C15"/>
  <c r="C14"/>
  <c r="K6"/>
  <c r="D5"/>
  <c r="D4"/>
  <c r="C10"/>
  <c r="C12" s="1"/>
  <c r="K5"/>
  <c r="C11" s="1"/>
  <c r="K4"/>
  <c r="C7"/>
  <c r="C6"/>
  <c r="C5"/>
  <c r="C8" s="1"/>
  <c r="K12"/>
  <c r="K11"/>
  <c r="B10"/>
  <c r="D10" s="1"/>
  <c r="B7"/>
  <c r="D7" s="1"/>
  <c r="B6"/>
  <c r="D6" s="1"/>
  <c r="J5"/>
  <c r="B11" s="1"/>
  <c r="D11" s="1"/>
  <c r="B5"/>
  <c r="J4"/>
  <c r="I16" i="1"/>
  <c r="I13"/>
  <c r="I12"/>
  <c r="I11"/>
  <c r="F16"/>
  <c r="F15"/>
  <c r="F13"/>
  <c r="B15"/>
  <c r="B12"/>
  <c r="B8"/>
  <c r="B11"/>
  <c r="B10"/>
  <c r="H5"/>
  <c r="H4"/>
  <c r="B7"/>
  <c r="B6"/>
  <c r="B5"/>
  <c r="C12" i="3" l="1"/>
  <c r="D11"/>
  <c r="C15"/>
  <c r="D15" s="1"/>
  <c r="D10"/>
  <c r="B8"/>
  <c r="D14"/>
  <c r="B12"/>
  <c r="D12" s="1"/>
  <c r="B8" i="2"/>
  <c r="D8" s="1"/>
  <c r="B12"/>
  <c r="C18" i="3" l="1"/>
  <c r="C16"/>
  <c r="D16" s="1"/>
  <c r="B18"/>
  <c r="D8"/>
  <c r="B18" i="2"/>
  <c r="H19" s="1"/>
  <c r="D12"/>
  <c r="D18" i="3" l="1"/>
  <c r="H14" s="1"/>
  <c r="H15" s="1"/>
  <c r="H18" l="1"/>
  <c r="H19" s="1"/>
  <c r="H21" s="1"/>
</calcChain>
</file>

<file path=xl/sharedStrings.xml><?xml version="1.0" encoding="utf-8"?>
<sst xmlns="http://schemas.openxmlformats.org/spreadsheetml/2006/main" count="91" uniqueCount="32">
  <si>
    <t>sueldo bruto</t>
  </si>
  <si>
    <t>Sueldo Bruto</t>
  </si>
  <si>
    <t>Enero</t>
  </si>
  <si>
    <t>Jub 11%</t>
  </si>
  <si>
    <t>OS 3%</t>
  </si>
  <si>
    <t>Sspj 3%</t>
  </si>
  <si>
    <t>Gcia no imp</t>
  </si>
  <si>
    <t>Ded. Especial</t>
  </si>
  <si>
    <t>Carga de familia</t>
  </si>
  <si>
    <t>Gcia no imponible</t>
  </si>
  <si>
    <t>Deduccion esp.</t>
  </si>
  <si>
    <t>Gcia neta sujeta a impuesto</t>
  </si>
  <si>
    <t>Neto</t>
  </si>
  <si>
    <t>fijo</t>
  </si>
  <si>
    <t>variable</t>
  </si>
  <si>
    <t>Li</t>
  </si>
  <si>
    <t>Ls</t>
  </si>
  <si>
    <t>retencion ganancias</t>
  </si>
  <si>
    <t>sueldo neto</t>
  </si>
  <si>
    <t>RESOLUCION DE CONSIGNA 1. CHEQUEO</t>
  </si>
  <si>
    <t>RESOLUCION DE CONSIGNA 2. CHEQUEO</t>
  </si>
  <si>
    <t>Febrero</t>
  </si>
  <si>
    <t>Acumulativa</t>
  </si>
  <si>
    <t>febrero</t>
  </si>
  <si>
    <t>hijos</t>
  </si>
  <si>
    <t>Hijo 2</t>
  </si>
  <si>
    <t>Hijo 1</t>
  </si>
  <si>
    <t>Recibo de haberes</t>
  </si>
  <si>
    <t>Retencion de Gcias</t>
  </si>
  <si>
    <t>retencion enero</t>
  </si>
  <si>
    <t>Ret. de Gcias</t>
  </si>
  <si>
    <t>diferencia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</si>
</sst>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4" fontId="0" fillId="0" borderId="0" xfId="0" applyNumberFormat="1"/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4" fillId="2" borderId="0" xfId="0" applyNumberFormat="1" applyFont="1" applyFill="1"/>
    <xf numFmtId="2" fontId="2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2" fillId="0" borderId="5" xfId="0" applyFont="1" applyBorder="1"/>
    <xf numFmtId="2" fontId="0" fillId="0" borderId="5" xfId="0" applyNumberFormat="1" applyBorder="1"/>
    <xf numFmtId="0" fontId="4" fillId="0" borderId="6" xfId="0" applyFont="1" applyBorder="1"/>
    <xf numFmtId="0" fontId="4" fillId="0" borderId="7" xfId="0" applyFont="1" applyBorder="1"/>
    <xf numFmtId="9" fontId="0" fillId="0" borderId="0" xfId="0" applyNumberFormat="1"/>
    <xf numFmtId="2" fontId="5" fillId="0" borderId="0" xfId="0" applyNumberFormat="1" applyFont="1"/>
    <xf numFmtId="43" fontId="3" fillId="0" borderId="0" xfId="1" applyFont="1"/>
    <xf numFmtId="43" fontId="3" fillId="0" borderId="1" xfId="1" applyFont="1" applyBorder="1"/>
    <xf numFmtId="43" fontId="0" fillId="0" borderId="5" xfId="1" applyFont="1" applyBorder="1"/>
    <xf numFmtId="43" fontId="4" fillId="0" borderId="7" xfId="1" applyFont="1" applyBorder="1"/>
    <xf numFmtId="43" fontId="3" fillId="0" borderId="5" xfId="1" applyFont="1" applyBorder="1"/>
    <xf numFmtId="43" fontId="4" fillId="2" borderId="0" xfId="1" applyFont="1" applyFill="1"/>
    <xf numFmtId="43" fontId="2" fillId="0" borderId="0" xfId="1" applyFont="1"/>
    <xf numFmtId="43" fontId="2" fillId="0" borderId="5" xfId="1" applyFont="1" applyBorder="1"/>
    <xf numFmtId="43" fontId="0" fillId="0" borderId="8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J17" sqref="J17"/>
    </sheetView>
  </sheetViews>
  <sheetFormatPr baseColWidth="10" defaultRowHeight="15"/>
  <cols>
    <col min="1" max="1" width="26.7109375" customWidth="1"/>
  </cols>
  <sheetData>
    <row r="1" spans="1:9">
      <c r="A1" t="s">
        <v>19</v>
      </c>
    </row>
    <row r="3" spans="1:9" ht="15.75" thickBot="1">
      <c r="A3" s="12"/>
      <c r="B3" s="13" t="s">
        <v>2</v>
      </c>
      <c r="G3" s="11">
        <v>2018</v>
      </c>
      <c r="H3" s="11" t="s">
        <v>2</v>
      </c>
    </row>
    <row r="4" spans="1:9">
      <c r="A4" t="s">
        <v>1</v>
      </c>
      <c r="B4" s="28">
        <v>50000</v>
      </c>
      <c r="F4" s="1" t="s">
        <v>9</v>
      </c>
      <c r="G4" s="14">
        <v>66917.91</v>
      </c>
      <c r="H4" s="14">
        <f>+G4/12</f>
        <v>5576.4925000000003</v>
      </c>
    </row>
    <row r="5" spans="1:9">
      <c r="A5" t="s">
        <v>3</v>
      </c>
      <c r="B5" s="14">
        <f>+B4*0.11</f>
        <v>5500</v>
      </c>
      <c r="F5" s="1" t="s">
        <v>10</v>
      </c>
      <c r="G5" s="14">
        <v>321205.96999999997</v>
      </c>
      <c r="H5" s="14">
        <f>+G5/12</f>
        <v>26767.164166666666</v>
      </c>
    </row>
    <row r="6" spans="1:9">
      <c r="A6" t="s">
        <v>4</v>
      </c>
      <c r="B6" s="14">
        <f>+B4*0.03</f>
        <v>1500</v>
      </c>
    </row>
    <row r="7" spans="1:9">
      <c r="A7" t="s">
        <v>5</v>
      </c>
      <c r="B7" s="14">
        <f>+B4*0.03</f>
        <v>1500</v>
      </c>
    </row>
    <row r="8" spans="1:9" ht="15.75" thickBot="1">
      <c r="A8" s="6" t="s">
        <v>12</v>
      </c>
      <c r="B8" s="29">
        <f>B4-B5-B6-B7</f>
        <v>41500</v>
      </c>
      <c r="H8" s="16" t="s">
        <v>27</v>
      </c>
      <c r="I8" s="17"/>
    </row>
    <row r="9" spans="1:9">
      <c r="H9" s="18"/>
      <c r="I9" s="19"/>
    </row>
    <row r="10" spans="1:9">
      <c r="A10" t="s">
        <v>6</v>
      </c>
      <c r="B10" s="14">
        <f>+H4</f>
        <v>5576.4925000000003</v>
      </c>
      <c r="H10" s="18" t="s">
        <v>0</v>
      </c>
      <c r="I10" s="30">
        <v>50000</v>
      </c>
    </row>
    <row r="11" spans="1:9">
      <c r="A11" t="s">
        <v>7</v>
      </c>
      <c r="B11" s="14">
        <f>+H5</f>
        <v>26767.164166666666</v>
      </c>
      <c r="E11" t="s">
        <v>15</v>
      </c>
      <c r="F11" s="5">
        <v>8584.67</v>
      </c>
      <c r="H11" s="18" t="s">
        <v>3</v>
      </c>
      <c r="I11" s="30">
        <f>+I10*0.11</f>
        <v>5500</v>
      </c>
    </row>
    <row r="12" spans="1:9">
      <c r="B12" s="28">
        <f>SUM(B10:B11)</f>
        <v>32343.656666666666</v>
      </c>
      <c r="E12" t="s">
        <v>16</v>
      </c>
      <c r="F12" s="5">
        <v>12877</v>
      </c>
      <c r="H12" s="18" t="s">
        <v>4</v>
      </c>
      <c r="I12" s="30">
        <f>+I10*0.03</f>
        <v>1500</v>
      </c>
    </row>
    <row r="13" spans="1:9">
      <c r="A13" t="s">
        <v>8</v>
      </c>
      <c r="F13" s="2">
        <f>B15-F11</f>
        <v>571.67333333333409</v>
      </c>
      <c r="H13" s="18" t="s">
        <v>5</v>
      </c>
      <c r="I13" s="30">
        <f>+I10*0.03</f>
        <v>1500</v>
      </c>
    </row>
    <row r="14" spans="1:9">
      <c r="E14" t="s">
        <v>13</v>
      </c>
      <c r="F14">
        <v>879.93</v>
      </c>
      <c r="H14" s="20" t="s">
        <v>17</v>
      </c>
      <c r="I14" s="32">
        <v>988.55</v>
      </c>
    </row>
    <row r="15" spans="1:9" ht="15.75" thickBot="1">
      <c r="A15" s="6" t="s">
        <v>11</v>
      </c>
      <c r="B15" s="29">
        <f>B8-B12</f>
        <v>9156.3433333333342</v>
      </c>
      <c r="E15" t="s">
        <v>14</v>
      </c>
      <c r="F15" s="2">
        <f>F13*0.19</f>
        <v>108.61793333333348</v>
      </c>
      <c r="H15" s="18"/>
      <c r="I15" s="30"/>
    </row>
    <row r="16" spans="1:9">
      <c r="F16" s="9">
        <f>F14+F15</f>
        <v>988.54793333333339</v>
      </c>
      <c r="H16" s="24" t="s">
        <v>18</v>
      </c>
      <c r="I16" s="31">
        <f>I10-I11-I12-I13-I14</f>
        <v>40511.449999999997</v>
      </c>
    </row>
  </sheetData>
  <mergeCells count="1">
    <mergeCell ref="H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E18" sqref="E18"/>
    </sheetView>
  </sheetViews>
  <sheetFormatPr baseColWidth="10" defaultRowHeight="15"/>
  <cols>
    <col min="10" max="10" width="18.140625" customWidth="1"/>
  </cols>
  <sheetData>
    <row r="1" spans="1:11">
      <c r="A1" t="s">
        <v>20</v>
      </c>
    </row>
    <row r="3" spans="1:11" ht="15.75" thickBot="1">
      <c r="A3" s="12"/>
      <c r="B3" s="13" t="s">
        <v>2</v>
      </c>
      <c r="C3" s="13" t="s">
        <v>21</v>
      </c>
      <c r="D3" s="13" t="s">
        <v>22</v>
      </c>
      <c r="I3" s="11">
        <v>2018</v>
      </c>
      <c r="J3" s="11" t="s">
        <v>2</v>
      </c>
      <c r="K3" s="11" t="s">
        <v>23</v>
      </c>
    </row>
    <row r="4" spans="1:11">
      <c r="A4" t="s">
        <v>1</v>
      </c>
      <c r="B4" s="28">
        <v>50000</v>
      </c>
      <c r="C4" s="14">
        <v>50000</v>
      </c>
      <c r="D4" s="14">
        <f>SUM(B4:C4)</f>
        <v>100000</v>
      </c>
      <c r="H4" s="1" t="s">
        <v>9</v>
      </c>
      <c r="I4" s="14">
        <v>66917.91</v>
      </c>
      <c r="J4" s="14">
        <f>+I4/12</f>
        <v>5576.4925000000003</v>
      </c>
      <c r="K4" s="14">
        <f>I4/12</f>
        <v>5576.4925000000003</v>
      </c>
    </row>
    <row r="5" spans="1:11">
      <c r="A5" t="s">
        <v>3</v>
      </c>
      <c r="B5" s="14">
        <f>+B4*0.11</f>
        <v>5500</v>
      </c>
      <c r="C5" s="14">
        <f>+C4*0.11</f>
        <v>5500</v>
      </c>
      <c r="D5" s="14">
        <f t="shared" ref="D5:D7" si="0">SUM(B5:C5)</f>
        <v>11000</v>
      </c>
      <c r="H5" s="1" t="s">
        <v>10</v>
      </c>
      <c r="I5" s="14">
        <v>321205.96999999997</v>
      </c>
      <c r="J5" s="14">
        <f>+I5/12</f>
        <v>26767.164166666666</v>
      </c>
      <c r="K5" s="14">
        <f>I5/12</f>
        <v>26767.164166666666</v>
      </c>
    </row>
    <row r="6" spans="1:11">
      <c r="A6" t="s">
        <v>4</v>
      </c>
      <c r="B6" s="14">
        <f>+B4*0.03</f>
        <v>1500</v>
      </c>
      <c r="C6" s="14">
        <f>+C4*0.03</f>
        <v>1500</v>
      </c>
      <c r="D6" s="14">
        <f t="shared" si="0"/>
        <v>3000</v>
      </c>
      <c r="H6" t="s">
        <v>24</v>
      </c>
      <c r="I6" s="14">
        <v>31461.09</v>
      </c>
      <c r="J6" s="14"/>
      <c r="K6" s="14">
        <f>I6/12</f>
        <v>2621.7575000000002</v>
      </c>
    </row>
    <row r="7" spans="1:11">
      <c r="A7" t="s">
        <v>5</v>
      </c>
      <c r="B7" s="14">
        <f>+B4*0.03</f>
        <v>1500</v>
      </c>
      <c r="C7" s="14">
        <f>+C4*0.03</f>
        <v>1500</v>
      </c>
      <c r="D7" s="14">
        <f t="shared" si="0"/>
        <v>3000</v>
      </c>
    </row>
    <row r="8" spans="1:11" ht="15.75" thickBot="1">
      <c r="A8" s="6" t="s">
        <v>12</v>
      </c>
      <c r="B8" s="29">
        <f>B4-B5-B6-B7</f>
        <v>41500</v>
      </c>
      <c r="C8" s="29">
        <f>C4-C5-C6-C7</f>
        <v>41500</v>
      </c>
      <c r="D8" s="29">
        <f>SUM(B8:C8)</f>
        <v>83000</v>
      </c>
      <c r="J8" s="16" t="s">
        <v>27</v>
      </c>
      <c r="K8" s="17"/>
    </row>
    <row r="9" spans="1:11">
      <c r="B9" s="14"/>
      <c r="C9" s="14"/>
      <c r="D9" s="14"/>
      <c r="J9" s="18"/>
      <c r="K9" s="19"/>
    </row>
    <row r="10" spans="1:11">
      <c r="A10" t="s">
        <v>6</v>
      </c>
      <c r="B10" s="14">
        <f>+J4</f>
        <v>5576.4925000000003</v>
      </c>
      <c r="C10" s="14">
        <f>+K4</f>
        <v>5576.4925000000003</v>
      </c>
      <c r="D10" s="14">
        <f>B10+C10</f>
        <v>11152.985000000001</v>
      </c>
      <c r="J10" s="18" t="s">
        <v>0</v>
      </c>
      <c r="K10" s="30">
        <v>50000</v>
      </c>
    </row>
    <row r="11" spans="1:11">
      <c r="A11" t="s">
        <v>7</v>
      </c>
      <c r="B11" s="14">
        <f>+J5</f>
        <v>26767.164166666666</v>
      </c>
      <c r="C11" s="14">
        <f>+K5</f>
        <v>26767.164166666666</v>
      </c>
      <c r="D11" s="14">
        <f>B11+C11</f>
        <v>53534.328333333331</v>
      </c>
      <c r="G11" t="s">
        <v>15</v>
      </c>
      <c r="H11" s="14">
        <v>12877</v>
      </c>
      <c r="J11" s="18" t="s">
        <v>3</v>
      </c>
      <c r="K11" s="30">
        <f>+K10*0.11</f>
        <v>5500</v>
      </c>
    </row>
    <row r="12" spans="1:11">
      <c r="B12" s="28">
        <f>SUM(B10:B11)</f>
        <v>32343.656666666666</v>
      </c>
      <c r="C12" s="28">
        <f>SUM(C10:C11)</f>
        <v>32343.656666666666</v>
      </c>
      <c r="D12" s="28">
        <f>B12+C12</f>
        <v>64687.313333333332</v>
      </c>
      <c r="G12" t="s">
        <v>16</v>
      </c>
      <c r="H12" s="14">
        <v>17169.330000000002</v>
      </c>
      <c r="J12" s="18" t="s">
        <v>4</v>
      </c>
      <c r="K12" s="30">
        <f>+K10*0.03</f>
        <v>1500</v>
      </c>
    </row>
    <row r="13" spans="1:11">
      <c r="A13" t="s">
        <v>8</v>
      </c>
      <c r="B13" s="28"/>
      <c r="C13" s="28"/>
      <c r="D13" s="28"/>
      <c r="H13" s="14"/>
      <c r="J13" s="18" t="s">
        <v>5</v>
      </c>
      <c r="K13" s="30">
        <f>+K10*0.03</f>
        <v>1500</v>
      </c>
    </row>
    <row r="14" spans="1:11">
      <c r="A14" t="s">
        <v>26</v>
      </c>
      <c r="B14" s="14"/>
      <c r="C14" s="14">
        <f>+K6</f>
        <v>2621.7575000000002</v>
      </c>
      <c r="D14" s="14">
        <f>+C14</f>
        <v>2621.7575000000002</v>
      </c>
      <c r="G14" t="s">
        <v>31</v>
      </c>
      <c r="H14" s="14">
        <f>D18-H11</f>
        <v>192.1716666666689</v>
      </c>
      <c r="J14" s="18"/>
      <c r="K14" s="30"/>
    </row>
    <row r="15" spans="1:11" ht="15.75" thickBot="1">
      <c r="A15" t="s">
        <v>25</v>
      </c>
      <c r="B15" s="14"/>
      <c r="C15" s="14">
        <f>+K6</f>
        <v>2621.7575000000002</v>
      </c>
      <c r="D15" s="14">
        <f>+C15</f>
        <v>2621.7575000000002</v>
      </c>
      <c r="G15" s="26">
        <v>0.15</v>
      </c>
      <c r="H15" s="36">
        <f>H14*0.15</f>
        <v>28.825750000000333</v>
      </c>
      <c r="J15" s="18" t="s">
        <v>28</v>
      </c>
      <c r="K15" s="35">
        <v>156.29</v>
      </c>
    </row>
    <row r="16" spans="1:11" ht="15.75" thickTop="1">
      <c r="B16" s="14"/>
      <c r="C16" s="28">
        <f>+C14+C15</f>
        <v>5243.5150000000003</v>
      </c>
      <c r="D16" s="28">
        <f>+C16</f>
        <v>5243.5150000000003</v>
      </c>
      <c r="H16" s="14"/>
      <c r="J16" s="18"/>
      <c r="K16" s="30"/>
    </row>
    <row r="17" spans="1:11">
      <c r="B17" s="14"/>
      <c r="C17" s="14"/>
      <c r="D17" s="14"/>
      <c r="G17" t="s">
        <v>13</v>
      </c>
      <c r="H17" s="14">
        <v>1116.01</v>
      </c>
      <c r="J17" s="20"/>
      <c r="K17" s="30"/>
    </row>
    <row r="18" spans="1:11" ht="15.75" thickBot="1">
      <c r="A18" s="6" t="s">
        <v>11</v>
      </c>
      <c r="B18" s="29">
        <f>B8-B12</f>
        <v>9156.3433333333342</v>
      </c>
      <c r="C18" s="29">
        <f>C8-C12-C16</f>
        <v>3912.8283333333338</v>
      </c>
      <c r="D18" s="29">
        <f>D8-D12-D16</f>
        <v>13069.171666666669</v>
      </c>
      <c r="G18" t="s">
        <v>14</v>
      </c>
      <c r="H18" s="14">
        <f>H14*0.15</f>
        <v>28.825750000000333</v>
      </c>
      <c r="J18" s="18"/>
      <c r="K18" s="30"/>
    </row>
    <row r="19" spans="1:11">
      <c r="H19" s="33">
        <f>H17+H18</f>
        <v>1144.8357500000004</v>
      </c>
      <c r="J19" s="24" t="s">
        <v>18</v>
      </c>
      <c r="K19" s="31">
        <f>K10-K11-K12-K13-K15</f>
        <v>41343.71</v>
      </c>
    </row>
    <row r="20" spans="1:11">
      <c r="G20" t="s">
        <v>29</v>
      </c>
      <c r="H20" s="14">
        <v>988.55</v>
      </c>
    </row>
    <row r="21" spans="1:11">
      <c r="H21" s="34">
        <f>H19-H20</f>
        <v>156.28575000000046</v>
      </c>
    </row>
    <row r="23" spans="1:11">
      <c r="H23">
        <v>195.64</v>
      </c>
    </row>
    <row r="24" spans="1:11">
      <c r="H24">
        <v>649.36</v>
      </c>
    </row>
  </sheetData>
  <mergeCells count="1">
    <mergeCell ref="J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topLeftCell="A24" workbookViewId="0">
      <selection activeCell="C38" sqref="C38"/>
    </sheetView>
  </sheetViews>
  <sheetFormatPr baseColWidth="10" defaultRowHeight="15"/>
  <cols>
    <col min="10" max="10" width="14.42578125" customWidth="1"/>
  </cols>
  <sheetData>
    <row r="1" spans="1:11" hidden="1">
      <c r="A1" t="s">
        <v>20</v>
      </c>
    </row>
    <row r="2" spans="1:11" hidden="1"/>
    <row r="3" spans="1:11" ht="15.75" hidden="1" thickBot="1">
      <c r="A3" s="12"/>
      <c r="B3" s="13" t="s">
        <v>2</v>
      </c>
      <c r="C3" s="13" t="s">
        <v>21</v>
      </c>
      <c r="D3" s="13" t="s">
        <v>22</v>
      </c>
      <c r="I3" s="11">
        <v>2018</v>
      </c>
      <c r="J3" s="11" t="s">
        <v>2</v>
      </c>
      <c r="K3" s="11" t="s">
        <v>23</v>
      </c>
    </row>
    <row r="4" spans="1:11" hidden="1">
      <c r="A4" t="s">
        <v>1</v>
      </c>
      <c r="B4" s="3">
        <v>50000</v>
      </c>
      <c r="C4">
        <v>50000</v>
      </c>
      <c r="D4">
        <f>SUM(B4:C4)</f>
        <v>100000</v>
      </c>
      <c r="H4" s="1" t="s">
        <v>9</v>
      </c>
      <c r="I4">
        <v>66917.91</v>
      </c>
      <c r="J4" s="2">
        <f>+I4/12</f>
        <v>5576.4925000000003</v>
      </c>
      <c r="K4" s="2">
        <f>I4/12</f>
        <v>5576.4925000000003</v>
      </c>
    </row>
    <row r="5" spans="1:11" hidden="1">
      <c r="A5" t="s">
        <v>3</v>
      </c>
      <c r="B5">
        <f>+B4*0.11</f>
        <v>5500</v>
      </c>
      <c r="C5">
        <f>+C4*0.11</f>
        <v>5500</v>
      </c>
      <c r="D5">
        <f t="shared" ref="D5:D7" si="0">SUM(B5:C5)</f>
        <v>11000</v>
      </c>
      <c r="H5" s="1" t="s">
        <v>10</v>
      </c>
      <c r="I5">
        <v>321205.96999999997</v>
      </c>
      <c r="J5" s="2">
        <f>+I5/12</f>
        <v>26767.164166666666</v>
      </c>
      <c r="K5" s="2">
        <f>I5/12</f>
        <v>26767.164166666666</v>
      </c>
    </row>
    <row r="6" spans="1:11" hidden="1">
      <c r="A6" t="s">
        <v>4</v>
      </c>
      <c r="B6">
        <f>+B4*0.03</f>
        <v>1500</v>
      </c>
      <c r="C6">
        <f>+C4*0.03</f>
        <v>1500</v>
      </c>
      <c r="D6">
        <f t="shared" si="0"/>
        <v>3000</v>
      </c>
      <c r="H6" t="s">
        <v>24</v>
      </c>
      <c r="I6" s="5">
        <v>31461.09</v>
      </c>
      <c r="K6" s="14">
        <f>I6/12</f>
        <v>2621.7575000000002</v>
      </c>
    </row>
    <row r="7" spans="1:11" hidden="1">
      <c r="A7" t="s">
        <v>5</v>
      </c>
      <c r="B7">
        <f>+B4*0.03</f>
        <v>1500</v>
      </c>
      <c r="C7">
        <f>+C4*0.03</f>
        <v>1500</v>
      </c>
      <c r="D7">
        <f t="shared" si="0"/>
        <v>3000</v>
      </c>
    </row>
    <row r="8" spans="1:11" ht="15.75" hidden="1" thickBot="1">
      <c r="A8" s="6" t="s">
        <v>12</v>
      </c>
      <c r="B8" s="7">
        <f>B4-B5-B6-B7</f>
        <v>41500</v>
      </c>
      <c r="C8" s="7">
        <f>C4-C5-C6-C7</f>
        <v>41500</v>
      </c>
      <c r="D8" s="7">
        <f>SUM(B8:C8)</f>
        <v>83000</v>
      </c>
      <c r="J8" s="16" t="s">
        <v>27</v>
      </c>
      <c r="K8" s="17"/>
    </row>
    <row r="9" spans="1:11" hidden="1">
      <c r="J9" s="18"/>
      <c r="K9" s="19"/>
    </row>
    <row r="10" spans="1:11" hidden="1">
      <c r="A10" t="s">
        <v>6</v>
      </c>
      <c r="B10" s="2">
        <f>+J4</f>
        <v>5576.4925000000003</v>
      </c>
      <c r="C10" s="2">
        <f>+K4</f>
        <v>5576.4925000000003</v>
      </c>
      <c r="D10" s="2">
        <f>B10+C10</f>
        <v>11152.985000000001</v>
      </c>
      <c r="J10" s="20" t="s">
        <v>0</v>
      </c>
      <c r="K10" s="19">
        <v>50000</v>
      </c>
    </row>
    <row r="11" spans="1:11" hidden="1">
      <c r="A11" t="s">
        <v>7</v>
      </c>
      <c r="B11" s="2">
        <f>+J5</f>
        <v>26767.164166666666</v>
      </c>
      <c r="C11" s="2">
        <f>+K5</f>
        <v>26767.164166666666</v>
      </c>
      <c r="D11" s="2">
        <f>B11+C11</f>
        <v>53534.328333333331</v>
      </c>
      <c r="G11" t="s">
        <v>15</v>
      </c>
      <c r="H11" s="5">
        <v>12877</v>
      </c>
      <c r="J11" s="18" t="s">
        <v>3</v>
      </c>
      <c r="K11" s="19">
        <f>+K10*0.11</f>
        <v>5500</v>
      </c>
    </row>
    <row r="12" spans="1:11" hidden="1">
      <c r="B12" s="4">
        <f>SUM(B10:B11)</f>
        <v>32343.656666666666</v>
      </c>
      <c r="C12" s="4">
        <f>SUM(C10:C11)</f>
        <v>32343.656666666666</v>
      </c>
      <c r="D12" s="4">
        <f>B12+C12</f>
        <v>64687.313333333332</v>
      </c>
      <c r="G12" t="s">
        <v>16</v>
      </c>
      <c r="H12" s="5">
        <v>17169.330000000002</v>
      </c>
      <c r="J12" s="18" t="s">
        <v>4</v>
      </c>
      <c r="K12" s="19">
        <f>+K10*0.03</f>
        <v>1500</v>
      </c>
    </row>
    <row r="13" spans="1:11" hidden="1">
      <c r="A13" t="s">
        <v>8</v>
      </c>
      <c r="B13" s="4"/>
      <c r="C13" s="4"/>
      <c r="D13" s="4"/>
      <c r="H13" s="5"/>
      <c r="J13" s="18" t="s">
        <v>5</v>
      </c>
      <c r="K13" s="19">
        <f>+K10*0.03</f>
        <v>1500</v>
      </c>
    </row>
    <row r="14" spans="1:11" hidden="1">
      <c r="A14" t="s">
        <v>26</v>
      </c>
      <c r="C14" s="2">
        <f>+K6</f>
        <v>2621.7575000000002</v>
      </c>
      <c r="D14" s="2">
        <f>+C14</f>
        <v>2621.7575000000002</v>
      </c>
      <c r="G14" t="s">
        <v>31</v>
      </c>
      <c r="H14" s="2">
        <f>D18-H11</f>
        <v>192.1716666666689</v>
      </c>
      <c r="J14" s="18"/>
      <c r="K14" s="19"/>
    </row>
    <row r="15" spans="1:11" hidden="1">
      <c r="A15" t="s">
        <v>25</v>
      </c>
      <c r="C15" s="2">
        <f>K6</f>
        <v>2621.7575000000002</v>
      </c>
      <c r="D15" s="2">
        <f>+C15</f>
        <v>2621.7575000000002</v>
      </c>
      <c r="G15" s="26">
        <v>0.15</v>
      </c>
      <c r="H15" s="27">
        <f>H14*0.15</f>
        <v>28.825750000000333</v>
      </c>
      <c r="J15" s="21" t="s">
        <v>30</v>
      </c>
      <c r="K15" s="22">
        <v>156.29</v>
      </c>
    </row>
    <row r="16" spans="1:11" hidden="1">
      <c r="C16" s="4">
        <f>+C14+C15</f>
        <v>5243.5150000000003</v>
      </c>
      <c r="D16" s="4">
        <f>+C16</f>
        <v>5243.5150000000003</v>
      </c>
      <c r="H16" s="2"/>
      <c r="J16" s="18"/>
      <c r="K16" s="19"/>
    </row>
    <row r="17" spans="1:11" hidden="1">
      <c r="G17" t="s">
        <v>13</v>
      </c>
      <c r="H17">
        <v>1116.01</v>
      </c>
      <c r="J17" s="20"/>
      <c r="K17" s="23"/>
    </row>
    <row r="18" spans="1:11" ht="15.75" hidden="1" thickBot="1">
      <c r="A18" s="6" t="s">
        <v>11</v>
      </c>
      <c r="B18" s="8">
        <f>B8-B12</f>
        <v>9156.3433333333342</v>
      </c>
      <c r="C18" s="8">
        <f>C8-C12-C16</f>
        <v>3912.8283333333338</v>
      </c>
      <c r="D18" s="8">
        <f>D8-D12-D16</f>
        <v>13069.171666666669</v>
      </c>
      <c r="G18" t="s">
        <v>14</v>
      </c>
      <c r="H18" s="2">
        <f>H14*0.15</f>
        <v>28.825750000000333</v>
      </c>
      <c r="I18" s="14"/>
      <c r="J18" s="18"/>
      <c r="K18" s="19"/>
    </row>
    <row r="19" spans="1:11" hidden="1">
      <c r="H19" s="9">
        <f>H17+H18</f>
        <v>1144.8357500000004</v>
      </c>
      <c r="J19" s="24" t="s">
        <v>18</v>
      </c>
      <c r="K19" s="25">
        <f>K10-K11-K12-K13-K15</f>
        <v>41343.71</v>
      </c>
    </row>
    <row r="20" spans="1:11" hidden="1">
      <c r="G20" s="1" t="s">
        <v>29</v>
      </c>
      <c r="H20">
        <v>988.55</v>
      </c>
    </row>
    <row r="21" spans="1:11" hidden="1">
      <c r="H21" s="10">
        <f>H19-H20</f>
        <v>156.28575000000046</v>
      </c>
    </row>
    <row r="22" spans="1:11" hidden="1"/>
    <row r="23" spans="1:11" hidden="1">
      <c r="H23">
        <v>195.64</v>
      </c>
      <c r="I23" s="15"/>
    </row>
  </sheetData>
  <mergeCells count="1">
    <mergeCell ref="J8:K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 1</vt:lpstr>
      <vt:lpstr>Ejerc 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2023-09-01T03:44:00Z</dcterms:created>
  <dcterms:modified xsi:type="dcterms:W3CDTF">2023-09-06T22:46:01Z</dcterms:modified>
</cp:coreProperties>
</file>